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8320" windowHeight="11535" activeTab="0"/>
  </bookViews>
  <sheets>
    <sheet name="Ergebnis" sheetId="1" r:id="rId1"/>
    <sheet name="Bericht" sheetId="2" r:id="rId2"/>
  </sheets>
  <definedNames>
    <definedName name="Marathon">'Ergebnis'!$L$1</definedName>
  </definedNames>
  <calcPr fullCalcOnLoad="1"/>
</workbook>
</file>

<file path=xl/sharedStrings.xml><?xml version="1.0" encoding="utf-8"?>
<sst xmlns="http://schemas.openxmlformats.org/spreadsheetml/2006/main" count="91" uniqueCount="83">
  <si>
    <t>Datum</t>
  </si>
  <si>
    <t>Typ</t>
  </si>
  <si>
    <t>Lauf-km</t>
  </si>
  <si>
    <t>min/km</t>
  </si>
  <si>
    <t>Ergebnis-Link</t>
  </si>
  <si>
    <t>laut Ausschreibung</t>
  </si>
  <si>
    <t>falls Meisterschaft oder Lauftour</t>
  </si>
  <si>
    <t>Jugendliche z.B. W-U14</t>
  </si>
  <si>
    <t>Klassenrang</t>
  </si>
  <si>
    <t>immer "Stunden:Minuten:Sekunden" z.B. 0:19:38</t>
  </si>
  <si>
    <t>Höhenmeter, soweit bekannt</t>
  </si>
  <si>
    <t>allenfalls Wetter etc.</t>
  </si>
  <si>
    <t>Links zu Homepage der Veranstaltung, wenn bekannt</t>
  </si>
  <si>
    <t>Links zu Ergebnissen</t>
  </si>
  <si>
    <t>wie auf HSV-Mitgliedsausweis angegeben</t>
  </si>
  <si>
    <t>Ort / Land</t>
  </si>
  <si>
    <t>wenn verfügbar (M/W Einlaufliste)</t>
  </si>
  <si>
    <t>Link zum Event</t>
  </si>
  <si>
    <t>ges. Distanz (km)</t>
  </si>
  <si>
    <t>Zeit netto</t>
  </si>
  <si>
    <t>Fam.name</t>
  </si>
  <si>
    <t>Bewerb</t>
  </si>
  <si>
    <t>Tour / MS</t>
  </si>
  <si>
    <t>bergauf (m)</t>
  </si>
  <si>
    <t>Klasse</t>
  </si>
  <si>
    <t>Anmerkung</t>
  </si>
  <si>
    <t>km</t>
  </si>
  <si>
    <t>Bitte in dritter Person (NICHT in ich-Form!) schreiben.</t>
  </si>
  <si>
    <t>Mittels "Selbstinterviews" ist 1. Person möglich - z.B. :</t>
  </si>
  <si>
    <t>Gerda gab sich zufrieden: "Ich bin zwar erschöpft, aber stolz auf meine Leistung …"</t>
  </si>
  <si>
    <t xml:space="preserve">(optional) Zusammenfassung ca.2 Zeilen am Anfang </t>
  </si>
  <si>
    <t>ALLGEMEINES:</t>
  </si>
  <si>
    <t>Soweit bekannt auch andere HSV-Starter erwähnen (zumindest Anzahl)!</t>
  </si>
  <si>
    <t xml:space="preserve">Wenn vohanden bitte Internet-Links angeben! (Bei vielen HSV-Startern befülle ich die Ergebnistabelle auch gern selbst!) </t>
  </si>
  <si>
    <t>Vom HSV mit dabei waren (unter anderem) … reisten in Fahrtgemeinschaft an …</t>
  </si>
  <si>
    <t>N.N. verbesserte sich / war mit ihrem Abschneiden sehr zufrieden / überholte auf dem letzten Teilstück noch …</t>
  </si>
  <si>
    <t>Der .. Lauf ist also durchaus zu empfehlen. Er wird nächstes Jahr voraussichtlich am … stattfinden.</t>
  </si>
  <si>
    <t>FOTOS:</t>
  </si>
  <si>
    <t>Wenn möglich 1 bis 2 große Fotos (zumindest 2000 x 2000 Pixels bzw. 1 MB) für NÖN und Jahresschlussfeier;</t>
  </si>
  <si>
    <t>Für http://www.hsv-marathon-wn.at/ reicht Übertragung mit WhatsApp (z.B. 1200x1800)</t>
  </si>
  <si>
    <t>Diese bitte mittels eMail übertragen!</t>
  </si>
  <si>
    <t>Vorname</t>
  </si>
  <si>
    <t>Name</t>
  </si>
  <si>
    <t>weibl.?</t>
  </si>
  <si>
    <t>Podest</t>
  </si>
  <si>
    <t>Satz</t>
  </si>
  <si>
    <t>iLauf</t>
  </si>
  <si>
    <t>iNr.</t>
  </si>
  <si>
    <t>Veranstaltungstag;0 z.B. "9.3" = 9.3.2019</t>
  </si>
  <si>
    <r>
      <t xml:space="preserve">falls </t>
    </r>
    <r>
      <rPr>
        <b/>
        <sz val="9"/>
        <color indexed="8"/>
        <rFont val="Frutiger Next for EVN Light"/>
        <family val="0"/>
      </rPr>
      <t>kein</t>
    </r>
    <r>
      <rPr>
        <sz val="9"/>
        <color indexed="8"/>
        <rFont val="Frutiger Next for EVN Light"/>
        <family val="2"/>
      </rPr>
      <t xml:space="preserve"> Straßenlauf: Duathlon, Triathlon, Halle etc.</t>
    </r>
  </si>
  <si>
    <t>Rang</t>
  </si>
  <si>
    <t>Platz (M/W)</t>
  </si>
  <si>
    <t>Formel: ZUNAME Vorname</t>
  </si>
  <si>
    <t>wird vom Admin vergeben</t>
  </si>
  <si>
    <t xml:space="preserve">km laut Ausschreibung oder Messung z.B. 5,35 = 5.350 m </t>
  </si>
  <si>
    <t>Klassensieg</t>
  </si>
  <si>
    <t>Klassen-2.</t>
  </si>
  <si>
    <t>Klassen-3.</t>
  </si>
  <si>
    <t>Podestplatz (1.-3.pro Klasse</t>
  </si>
  <si>
    <t>Ort / Land (außerhalb NÖ)</t>
  </si>
  <si>
    <t>ANGEGUNGEN für Formulierungen:</t>
  </si>
  <si>
    <t>Die Organisation funktionierte  ...</t>
  </si>
  <si>
    <t>Bei … Wetter starteten insgesamt … Läufer von … nach …</t>
  </si>
  <si>
    <t>Die reizvolle / anspruchsvolle … Strecke verlief …</t>
  </si>
  <si>
    <t>FORMEL - zur Kontrolle!</t>
  </si>
  <si>
    <t>irgendwo / St</t>
  </si>
  <si>
    <t>Superlauf</t>
  </si>
  <si>
    <t>Marathon:</t>
  </si>
  <si>
    <t>Halb-Marathon:</t>
  </si>
  <si>
    <t>tolle Stimmung</t>
  </si>
  <si>
    <t>Xaver</t>
  </si>
  <si>
    <t>Beispiel</t>
  </si>
  <si>
    <t>M-60</t>
  </si>
  <si>
    <t/>
  </si>
  <si>
    <t>1.</t>
  </si>
  <si>
    <t>2.</t>
  </si>
  <si>
    <t>3.</t>
  </si>
  <si>
    <t>Anzahl</t>
  </si>
  <si>
    <t>Mittelwert</t>
  </si>
  <si>
    <t>Summe:</t>
  </si>
  <si>
    <t>Min</t>
  </si>
  <si>
    <t>Max</t>
  </si>
  <si>
    <t>bei Triathlon etc. durch gesamte Distanz überschreiben!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</si>
</sst>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;@"/>
    <numFmt numFmtId="165" formatCode="#,##0.0"/>
    <numFmt numFmtId="166" formatCode="[$-F400]h:mm:ss\ AM/PM"/>
    <numFmt numFmtId="167" formatCode="[$-F400]h:mm:ss"/>
    <numFmt numFmtId="168" formatCode="0.0"/>
    <numFmt numFmtId="169" formatCode="h:mm:ss"/>
    <numFmt numFmtId="170" formatCode="mmm/yyyy"/>
  </numFmts>
  <fonts count="64">
    <font>
      <sz val="10"/>
      <color theme="1"/>
      <name val="Frutiger Next for EVN Ligh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9"/>
      <color indexed="8"/>
      <name val="Frutiger Next for EVN Light"/>
      <family val="2"/>
    </font>
    <font>
      <b/>
      <sz val="9"/>
      <color indexed="8"/>
      <name val="Frutiger Next for EVN Light"/>
      <family val="0"/>
    </font>
    <font>
      <sz val="10"/>
      <color indexed="8"/>
      <name val="Frutiger Next for EVN Light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Frutiger Next for EVN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Frutiger next for evn ligh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23"/>
      <name val="Calibri"/>
      <family val="2"/>
    </font>
    <font>
      <b/>
      <sz val="9"/>
      <name val="Calibri"/>
      <family val="2"/>
    </font>
    <font>
      <b/>
      <i/>
      <sz val="10"/>
      <color indexed="8"/>
      <name val="Frutiger Next for EVN Light"/>
      <family val="0"/>
    </font>
    <font>
      <i/>
      <sz val="10"/>
      <color indexed="8"/>
      <name val="Frutiger Next for EVN Light"/>
      <family val="0"/>
    </font>
    <font>
      <b/>
      <u val="single"/>
      <sz val="10"/>
      <color indexed="8"/>
      <name val="Frutiger Next for EVN Light"/>
      <family val="0"/>
    </font>
    <font>
      <b/>
      <sz val="10"/>
      <color indexed="8"/>
      <name val="Frutiger Next for EVN Light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Frutiger Next for EVN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000000"/>
      <name val="Frutiger next for evn light"/>
      <family val="0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9"/>
      <color theme="1" tint="0.49998000264167786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i/>
      <sz val="9"/>
      <color theme="1" tint="0.49998000264167786"/>
      <name val="Calibri"/>
      <family val="2"/>
    </font>
    <font>
      <sz val="9"/>
      <color theme="1"/>
      <name val="Frutiger Next for EVN Light"/>
      <family val="2"/>
    </font>
    <font>
      <b/>
      <i/>
      <sz val="10"/>
      <color theme="1"/>
      <name val="Frutiger Next for EVN Light"/>
      <family val="0"/>
    </font>
    <font>
      <i/>
      <sz val="10"/>
      <color theme="1"/>
      <name val="Frutiger Next for EVN Light"/>
      <family val="0"/>
    </font>
    <font>
      <b/>
      <u val="single"/>
      <sz val="10"/>
      <color theme="1"/>
      <name val="Frutiger Next for EVN Light"/>
      <family val="0"/>
    </font>
    <font>
      <b/>
      <sz val="10"/>
      <color theme="1"/>
      <name val="Frutiger Next for EVN Light"/>
      <family val="0"/>
    </font>
    <font>
      <b/>
      <sz val="9"/>
      <color theme="1"/>
      <name val="Frutiger Next for EVN Light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73">
    <xf numFmtId="0" fontId="0" fillId="0" borderId="0" xfId="0" applyAlignment="1">
      <alignment/>
    </xf>
    <xf numFmtId="165" fontId="54" fillId="33" borderId="10" xfId="53" applyNumberFormat="1" applyFont="1" applyFill="1" applyBorder="1" applyAlignment="1">
      <alignment horizontal="center" vertical="center" wrapText="1"/>
      <protection/>
    </xf>
    <xf numFmtId="168" fontId="55" fillId="33" borderId="10" xfId="53" applyNumberFormat="1" applyFont="1" applyFill="1" applyBorder="1" applyAlignment="1">
      <alignment horizontal="center" vertical="center" wrapText="1"/>
      <protection/>
    </xf>
    <xf numFmtId="3" fontId="55" fillId="33" borderId="10" xfId="53" applyNumberFormat="1" applyFont="1" applyFill="1" applyBorder="1" applyAlignment="1">
      <alignment horizontal="center" vertical="center" wrapText="1"/>
      <protection/>
    </xf>
    <xf numFmtId="166" fontId="55" fillId="33" borderId="10" xfId="53" applyNumberFormat="1" applyFont="1" applyFill="1" applyBorder="1" applyAlignment="1">
      <alignment horizontal="center" vertical="center" wrapText="1"/>
      <protection/>
    </xf>
    <xf numFmtId="45" fontId="54" fillId="33" borderId="10" xfId="53" applyNumberFormat="1" applyFont="1" applyFill="1" applyBorder="1" applyAlignment="1">
      <alignment horizontal="center" vertical="center" wrapText="1"/>
      <protection/>
    </xf>
    <xf numFmtId="3" fontId="56" fillId="0" borderId="10" xfId="53" applyNumberFormat="1" applyFont="1" applyFill="1" applyBorder="1" applyAlignment="1">
      <alignment horizontal="center" vertical="center" wrapText="1"/>
      <protection/>
    </xf>
    <xf numFmtId="0" fontId="56" fillId="0" borderId="10" xfId="53" applyFont="1" applyFill="1" applyBorder="1" applyAlignment="1">
      <alignment horizontal="center" vertical="center" wrapText="1"/>
      <protection/>
    </xf>
    <xf numFmtId="45" fontId="57" fillId="0" borderId="10" xfId="53" applyNumberFormat="1" applyFont="1" applyBorder="1" applyAlignment="1">
      <alignment horizontal="center" vertical="center" wrapText="1"/>
      <protection/>
    </xf>
    <xf numFmtId="0" fontId="58" fillId="0" borderId="0" xfId="0" applyFont="1" applyAlignment="1">
      <alignment horizontal="center" vertical="center" textRotation="180" wrapText="1"/>
    </xf>
    <xf numFmtId="164" fontId="29" fillId="33" borderId="10" xfId="53" applyNumberFormat="1" applyFont="1" applyFill="1" applyBorder="1" applyAlignment="1">
      <alignment horizontal="center" vertical="center" wrapText="1"/>
      <protection/>
    </xf>
    <xf numFmtId="45" fontId="55" fillId="33" borderId="10" xfId="53" applyNumberFormat="1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 horizontal="center" vertical="center" wrapText="1"/>
    </xf>
    <xf numFmtId="45" fontId="56" fillId="0" borderId="10" xfId="53" applyNumberFormat="1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59" fillId="0" borderId="0" xfId="0" applyFont="1" applyAlignment="1">
      <alignment vertical="top"/>
    </xf>
    <xf numFmtId="0" fontId="60" fillId="0" borderId="0" xfId="0" applyFont="1" applyAlignment="1">
      <alignment vertical="top"/>
    </xf>
    <xf numFmtId="0" fontId="61" fillId="0" borderId="0" xfId="0" applyFont="1" applyAlignment="1">
      <alignment vertical="top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62" fillId="0" borderId="0" xfId="0" applyFont="1" applyAlignment="1">
      <alignment vertical="top"/>
    </xf>
    <xf numFmtId="3" fontId="40" fillId="33" borderId="10" xfId="53" applyNumberFormat="1" applyFont="1" applyFill="1" applyBorder="1" applyAlignment="1">
      <alignment horizontal="left" vertical="center"/>
      <protection/>
    </xf>
    <xf numFmtId="3" fontId="40" fillId="33" borderId="10" xfId="53" applyNumberFormat="1" applyFont="1" applyFill="1" applyBorder="1" applyAlignment="1">
      <alignment horizontal="left" vertical="center" wrapText="1"/>
      <protection/>
    </xf>
    <xf numFmtId="0" fontId="40" fillId="33" borderId="11" xfId="53" applyNumberFormat="1" applyFont="1" applyFill="1" applyBorder="1" applyAlignment="1">
      <alignment horizontal="left" vertical="center" wrapText="1"/>
      <protection/>
    </xf>
    <xf numFmtId="0" fontId="40" fillId="33" borderId="10" xfId="53" applyNumberFormat="1" applyFont="1" applyFill="1" applyBorder="1" applyAlignment="1">
      <alignment horizontal="left" vertical="center" wrapText="1"/>
      <protection/>
    </xf>
    <xf numFmtId="164" fontId="56" fillId="30" borderId="10" xfId="53" applyNumberFormat="1" applyFont="1" applyFill="1" applyBorder="1" applyAlignment="1">
      <alignment horizontal="center" vertical="center" wrapText="1"/>
      <protection/>
    </xf>
    <xf numFmtId="0" fontId="56" fillId="30" borderId="10" xfId="53" applyFont="1" applyFill="1" applyBorder="1" applyAlignment="1">
      <alignment horizontal="center" vertical="center" wrapText="1"/>
      <protection/>
    </xf>
    <xf numFmtId="0" fontId="3" fillId="30" borderId="10" xfId="0" applyFont="1" applyFill="1" applyBorder="1" applyAlignment="1">
      <alignment horizontal="center" vertical="center" wrapText="1"/>
    </xf>
    <xf numFmtId="167" fontId="56" fillId="30" borderId="10" xfId="53" applyNumberFormat="1" applyFont="1" applyFill="1" applyBorder="1" applyAlignment="1">
      <alignment horizontal="center" vertical="center" wrapText="1"/>
      <protection/>
    </xf>
    <xf numFmtId="0" fontId="58" fillId="30" borderId="0" xfId="0" applyFont="1" applyFill="1" applyAlignment="1">
      <alignment horizontal="center" vertical="center" textRotation="180" wrapText="1"/>
    </xf>
    <xf numFmtId="0" fontId="35" fillId="34" borderId="10" xfId="53" applyFill="1" applyBorder="1" applyAlignment="1">
      <alignment horizontal="left" vertical="center"/>
      <protection/>
    </xf>
    <xf numFmtId="3" fontId="35" fillId="34" borderId="10" xfId="53" applyNumberFormat="1" applyFill="1" applyBorder="1" applyAlignment="1">
      <alignment horizontal="center" vertical="center"/>
      <protection/>
    </xf>
    <xf numFmtId="0" fontId="35" fillId="34" borderId="10" xfId="53" applyNumberFormat="1" applyFill="1" applyBorder="1" applyAlignment="1">
      <alignment horizontal="center" vertical="center"/>
      <protection/>
    </xf>
    <xf numFmtId="0" fontId="0" fillId="34" borderId="10" xfId="0" applyNumberFormat="1" applyFill="1" applyBorder="1" applyAlignment="1">
      <alignment horizontal="center" wrapText="1"/>
    </xf>
    <xf numFmtId="0" fontId="58" fillId="34" borderId="0" xfId="0" applyFont="1" applyFill="1" applyAlignment="1">
      <alignment horizontal="center" vertical="center" textRotation="180" wrapText="1"/>
    </xf>
    <xf numFmtId="0" fontId="35" fillId="35" borderId="10" xfId="53" applyNumberFormat="1" applyFill="1" applyBorder="1" applyAlignment="1">
      <alignment horizontal="center" vertical="center"/>
      <protection/>
    </xf>
    <xf numFmtId="0" fontId="58" fillId="35" borderId="0" xfId="0" applyFont="1" applyFill="1" applyAlignment="1">
      <alignment horizontal="center" vertical="center" textRotation="180" wrapText="1"/>
    </xf>
    <xf numFmtId="0" fontId="58" fillId="36" borderId="0" xfId="0" applyFont="1" applyFill="1" applyAlignment="1">
      <alignment horizontal="center" vertical="center" wrapText="1"/>
    </xf>
    <xf numFmtId="0" fontId="34" fillId="0" borderId="0" xfId="53" applyFont="1" applyFill="1" applyBorder="1" applyAlignment="1">
      <alignment horizontal="left" vertical="center"/>
      <protection/>
    </xf>
    <xf numFmtId="45" fontId="40" fillId="0" borderId="0" xfId="53" applyNumberFormat="1" applyFont="1" applyBorder="1" applyAlignment="1">
      <alignment horizontal="center" vertical="center"/>
      <protection/>
    </xf>
    <xf numFmtId="0" fontId="40" fillId="37" borderId="0" xfId="53" applyNumberFormat="1" applyFont="1" applyFill="1" applyBorder="1" applyAlignment="1">
      <alignment horizontal="center" vertical="center"/>
      <protection/>
    </xf>
    <xf numFmtId="0" fontId="35" fillId="0" borderId="0" xfId="53" applyNumberFormat="1" applyBorder="1" applyAlignment="1">
      <alignment horizontal="center" vertical="center"/>
      <protection/>
    </xf>
    <xf numFmtId="0" fontId="35" fillId="0" borderId="0" xfId="53" applyBorder="1" applyAlignment="1">
      <alignment horizontal="center" vertical="center"/>
      <protection/>
    </xf>
    <xf numFmtId="0" fontId="63" fillId="0" borderId="0" xfId="0" applyFont="1" applyBorder="1" applyAlignment="1">
      <alignment horizontal="right" vertical="center"/>
    </xf>
    <xf numFmtId="0" fontId="58" fillId="36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40" fillId="38" borderId="0" xfId="53" applyNumberFormat="1" applyFont="1" applyFill="1" applyBorder="1" applyAlignment="1">
      <alignment horizontal="left" vertical="center"/>
      <protection/>
    </xf>
    <xf numFmtId="0" fontId="34" fillId="0" borderId="0" xfId="53" applyFont="1" applyFill="1" applyBorder="1" applyAlignment="1">
      <alignment horizontal="center" vertical="center"/>
      <protection/>
    </xf>
    <xf numFmtId="166" fontId="34" fillId="0" borderId="0" xfId="53" applyNumberFormat="1" applyFont="1" applyFill="1" applyBorder="1" applyAlignment="1">
      <alignment horizontal="center" vertical="center"/>
      <protection/>
    </xf>
    <xf numFmtId="0" fontId="40" fillId="0" borderId="0" xfId="53" applyNumberFormat="1" applyFont="1" applyBorder="1" applyAlignment="1">
      <alignment horizontal="right" vertical="center"/>
      <protection/>
    </xf>
    <xf numFmtId="0" fontId="34" fillId="37" borderId="0" xfId="53" applyFont="1" applyFill="1" applyBorder="1" applyAlignment="1">
      <alignment horizontal="center" vertical="center"/>
      <protection/>
    </xf>
    <xf numFmtId="0" fontId="35" fillId="0" borderId="0" xfId="53" applyFont="1" applyBorder="1" applyAlignment="1">
      <alignment horizontal="center" vertical="center"/>
      <protection/>
    </xf>
    <xf numFmtId="45" fontId="35" fillId="0" borderId="0" xfId="53" applyNumberFormat="1" applyFont="1" applyBorder="1" applyAlignment="1">
      <alignment horizontal="center" vertical="center"/>
      <protection/>
    </xf>
    <xf numFmtId="9" fontId="34" fillId="0" borderId="0" xfId="50" applyFont="1" applyFill="1" applyBorder="1" applyAlignment="1">
      <alignment horizontal="center" vertical="center"/>
    </xf>
    <xf numFmtId="3" fontId="34" fillId="37" borderId="0" xfId="53" applyNumberFormat="1" applyFont="1" applyFill="1" applyBorder="1" applyAlignment="1">
      <alignment horizontal="center" vertical="center"/>
      <protection/>
    </xf>
    <xf numFmtId="167" fontId="34" fillId="37" borderId="0" xfId="53" applyNumberFormat="1" applyFont="1" applyFill="1" applyBorder="1" applyAlignment="1">
      <alignment horizontal="center" vertical="center"/>
      <protection/>
    </xf>
    <xf numFmtId="45" fontId="34" fillId="37" borderId="0" xfId="53" applyNumberFormat="1" applyFont="1" applyFill="1" applyBorder="1" applyAlignment="1">
      <alignment horizontal="center" vertical="center"/>
      <protection/>
    </xf>
    <xf numFmtId="0" fontId="35" fillId="34" borderId="0" xfId="53" applyFill="1" applyBorder="1" applyAlignment="1">
      <alignment horizontal="left" vertical="center"/>
      <protection/>
    </xf>
    <xf numFmtId="3" fontId="35" fillId="34" borderId="0" xfId="53" applyNumberFormat="1" applyFill="1" applyBorder="1" applyAlignment="1">
      <alignment horizontal="center" vertical="center"/>
      <protection/>
    </xf>
    <xf numFmtId="0" fontId="35" fillId="34" borderId="0" xfId="53" applyNumberFormat="1" applyFill="1" applyBorder="1" applyAlignment="1">
      <alignment horizontal="center" vertical="center"/>
      <protection/>
    </xf>
    <xf numFmtId="0" fontId="0" fillId="34" borderId="0" xfId="0" applyNumberFormat="1" applyFill="1" applyBorder="1" applyAlignment="1">
      <alignment horizontal="center" wrapText="1"/>
    </xf>
    <xf numFmtId="0" fontId="35" fillId="35" borderId="0" xfId="53" applyNumberFormat="1" applyFill="1" applyBorder="1" applyAlignment="1">
      <alignment horizontal="center" vertical="center"/>
      <protection/>
    </xf>
    <xf numFmtId="164" fontId="56" fillId="30" borderId="0" xfId="53" applyNumberFormat="1" applyFont="1" applyFill="1" applyBorder="1" applyAlignment="1">
      <alignment horizontal="center" vertical="center" wrapText="1"/>
      <protection/>
    </xf>
    <xf numFmtId="0" fontId="56" fillId="30" borderId="0" xfId="53" applyFont="1" applyFill="1" applyBorder="1" applyAlignment="1">
      <alignment horizontal="center" vertical="center" wrapText="1"/>
      <protection/>
    </xf>
    <xf numFmtId="0" fontId="56" fillId="0" borderId="0" xfId="53" applyFont="1" applyFill="1" applyBorder="1" applyAlignment="1">
      <alignment horizontal="center" vertical="center" wrapText="1"/>
      <protection/>
    </xf>
    <xf numFmtId="3" fontId="56" fillId="0" borderId="0" xfId="53" applyNumberFormat="1" applyFont="1" applyFill="1" applyBorder="1" applyAlignment="1">
      <alignment horizontal="center" vertical="center" wrapText="1"/>
      <protection/>
    </xf>
    <xf numFmtId="0" fontId="3" fillId="30" borderId="0" xfId="0" applyFont="1" applyFill="1" applyBorder="1" applyAlignment="1">
      <alignment horizontal="center" vertical="center" wrapText="1"/>
    </xf>
    <xf numFmtId="167" fontId="56" fillId="30" borderId="0" xfId="53" applyNumberFormat="1" applyFont="1" applyFill="1" applyBorder="1" applyAlignment="1">
      <alignment horizontal="center" vertical="center" wrapText="1"/>
      <protection/>
    </xf>
    <xf numFmtId="45" fontId="57" fillId="0" borderId="0" xfId="53" applyNumberFormat="1" applyFont="1" applyBorder="1" applyAlignment="1">
      <alignment horizontal="center" vertical="center" wrapText="1"/>
      <protection/>
    </xf>
    <xf numFmtId="45" fontId="56" fillId="0" borderId="0" xfId="53" applyNumberFormat="1" applyFont="1" applyFill="1" applyBorder="1" applyAlignment="1">
      <alignment horizontal="center" vertical="center" wrapText="1"/>
      <protection/>
    </xf>
    <xf numFmtId="168" fontId="34" fillId="37" borderId="0" xfId="53" applyNumberFormat="1" applyFont="1" applyFill="1" applyBorder="1" applyAlignment="1">
      <alignment horizontal="center" vertical="center"/>
      <protection/>
    </xf>
    <xf numFmtId="1" fontId="34" fillId="37" borderId="0" xfId="53" applyNumberFormat="1" applyFont="1" applyFill="1" applyBorder="1" applyAlignment="1">
      <alignment horizontal="center" vertic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Prozent 2" xfId="51"/>
    <cellStyle name="Schlecht" xfId="52"/>
    <cellStyle name="Standard 2" xfId="53"/>
    <cellStyle name="Standard 2 2" xfId="54"/>
    <cellStyle name="Standard 3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zoomScalePageLayoutView="0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M8" sqref="M8"/>
    </sheetView>
  </sheetViews>
  <sheetFormatPr defaultColWidth="11.00390625" defaultRowHeight="12.75"/>
  <cols>
    <col min="1" max="1" width="17.00390625" style="12" customWidth="1"/>
    <col min="2" max="2" width="7.625" style="12" bestFit="1" customWidth="1"/>
    <col min="3" max="3" width="3.125" style="12" customWidth="1"/>
    <col min="4" max="5" width="2.00390625" style="12" bestFit="1" customWidth="1"/>
    <col min="6" max="6" width="7.125" style="12" bestFit="1" customWidth="1"/>
    <col min="7" max="7" width="11.25390625" style="12" customWidth="1"/>
    <col min="8" max="8" width="5.25390625" style="12" bestFit="1" customWidth="1"/>
    <col min="9" max="9" width="4.25390625" style="12" bestFit="1" customWidth="1"/>
    <col min="10" max="10" width="10.375" style="12" customWidth="1"/>
    <col min="11" max="11" width="14.125" style="12" customWidth="1"/>
    <col min="12" max="12" width="10.75390625" style="12" bestFit="1" customWidth="1"/>
    <col min="13" max="13" width="7.75390625" style="12" bestFit="1" customWidth="1"/>
    <col min="14" max="14" width="10.625" style="12" bestFit="1" customWidth="1"/>
    <col min="15" max="15" width="7.375" style="12" bestFit="1" customWidth="1"/>
    <col min="16" max="16" width="8.375" style="12" customWidth="1"/>
    <col min="17" max="17" width="7.125" style="12" customWidth="1"/>
    <col min="18" max="18" width="8.00390625" style="12" bestFit="1" customWidth="1"/>
    <col min="19" max="19" width="8.625" style="12" bestFit="1" customWidth="1"/>
    <col min="20" max="20" width="6.125" style="12" bestFit="1" customWidth="1"/>
    <col min="21" max="21" width="5.25390625" style="12" bestFit="1" customWidth="1"/>
    <col min="22" max="22" width="7.875" style="12" bestFit="1" customWidth="1"/>
    <col min="23" max="23" width="7.25390625" style="12" customWidth="1"/>
    <col min="24" max="24" width="18.00390625" style="12" customWidth="1"/>
    <col min="25" max="25" width="7.25390625" style="12" bestFit="1" customWidth="1"/>
    <col min="26" max="26" width="19.00390625" style="12" customWidth="1"/>
    <col min="27" max="27" width="17.25390625" style="12" customWidth="1"/>
    <col min="28" max="16384" width="11.375" style="12" customWidth="1"/>
  </cols>
  <sheetData>
    <row r="1" spans="1:20" s="46" customFormat="1" ht="15">
      <c r="A1" s="39"/>
      <c r="B1" s="40" t="s">
        <v>73</v>
      </c>
      <c r="C1" s="41" t="s">
        <v>74</v>
      </c>
      <c r="D1" s="41" t="s">
        <v>75</v>
      </c>
      <c r="E1" s="41" t="s">
        <v>76</v>
      </c>
      <c r="F1" s="41" t="s">
        <v>44</v>
      </c>
      <c r="G1" s="12"/>
      <c r="H1" s="42"/>
      <c r="I1" s="43"/>
      <c r="J1" s="43"/>
      <c r="K1" s="44" t="s">
        <v>67</v>
      </c>
      <c r="L1" s="45">
        <v>42.195</v>
      </c>
      <c r="M1" s="46" t="s">
        <v>26</v>
      </c>
      <c r="N1" s="47" t="s">
        <v>79</v>
      </c>
      <c r="O1" s="51">
        <f>SUM(O$7:O$30)</f>
        <v>0</v>
      </c>
      <c r="P1" s="51">
        <f>SUM(P$7:P$30)</f>
        <v>0</v>
      </c>
      <c r="Q1" s="55">
        <f>SUM(Q$7:Q$30)</f>
        <v>0</v>
      </c>
      <c r="R1" s="48"/>
      <c r="S1" s="49"/>
      <c r="T1" s="40" t="s">
        <v>73</v>
      </c>
    </row>
    <row r="2" spans="1:25" s="46" customFormat="1" ht="15">
      <c r="A2" s="50" t="s">
        <v>77</v>
      </c>
      <c r="B2" s="48"/>
      <c r="C2" s="51">
        <f>COUNT(C$7:C$30)</f>
        <v>0</v>
      </c>
      <c r="D2" s="51">
        <f>COUNT(D$7:D$30)</f>
        <v>0</v>
      </c>
      <c r="E2" s="51">
        <f>COUNT(E$7:E$30)</f>
        <v>0</v>
      </c>
      <c r="F2" s="51">
        <f>COUNT(F$7:F$30)</f>
        <v>0</v>
      </c>
      <c r="G2" s="12"/>
      <c r="H2" s="52"/>
      <c r="I2" s="52"/>
      <c r="J2" s="52"/>
      <c r="K2" s="52"/>
      <c r="L2" s="52"/>
      <c r="M2" s="52"/>
      <c r="N2" s="52"/>
      <c r="O2" s="51">
        <f>COUNT(O$7:O$30)</f>
        <v>0</v>
      </c>
      <c r="P2" s="51">
        <f>COUNT(P$7:P$30)</f>
        <v>0</v>
      </c>
      <c r="Q2" s="51">
        <f>COUNT(Q$7:Q$30)</f>
        <v>0</v>
      </c>
      <c r="R2" s="48"/>
      <c r="S2" s="49"/>
      <c r="T2" s="53" t="s">
        <v>73</v>
      </c>
      <c r="U2" s="51">
        <f>COUNT(U$7:U$30)</f>
        <v>0</v>
      </c>
      <c r="V2" s="51">
        <f>COUNT(V$7:V$30)</f>
        <v>0</v>
      </c>
      <c r="W2" s="51">
        <f>COUNT(W$7:W$30)</f>
        <v>0</v>
      </c>
      <c r="Y2" s="51">
        <f>COUNT(Y$7:Y$30)</f>
        <v>0</v>
      </c>
    </row>
    <row r="3" spans="1:25" s="46" customFormat="1" ht="15">
      <c r="A3" s="50" t="s">
        <v>78</v>
      </c>
      <c r="B3" s="54"/>
      <c r="C3" s="51" t="e">
        <f>AVERAGE(C$7:C$30)</f>
        <v>#DIV/0!</v>
      </c>
      <c r="D3" s="51" t="e">
        <f>AVERAGE(D$7:D$30)</f>
        <v>#DIV/0!</v>
      </c>
      <c r="E3" s="51" t="e">
        <f>AVERAGE(E$7:E$30)</f>
        <v>#DIV/0!</v>
      </c>
      <c r="F3" s="51" t="e">
        <f>AVERAGE(F$7:F$30)</f>
        <v>#DIV/0!</v>
      </c>
      <c r="G3" s="12"/>
      <c r="H3" s="52"/>
      <c r="I3" s="52"/>
      <c r="J3" s="52"/>
      <c r="K3" s="52"/>
      <c r="L3" s="52"/>
      <c r="M3" s="52"/>
      <c r="N3" s="52"/>
      <c r="O3" s="71" t="e">
        <f>AVERAGE(O$7:O$30)</f>
        <v>#DIV/0!</v>
      </c>
      <c r="P3" s="71" t="e">
        <f>AVERAGE(P$7:P$30)</f>
        <v>#DIV/0!</v>
      </c>
      <c r="Q3" s="72" t="e">
        <f>AVERAGE(Q$7:Q$30)</f>
        <v>#DIV/0!</v>
      </c>
      <c r="R3" s="48"/>
      <c r="S3" s="49"/>
      <c r="T3" s="53" t="s">
        <v>73</v>
      </c>
      <c r="U3" s="71" t="e">
        <f>AVERAGE(U$7:U$30)</f>
        <v>#DIV/0!</v>
      </c>
      <c r="V3" s="56" t="e">
        <f>AVERAGE(V$7:V$30)</f>
        <v>#DIV/0!</v>
      </c>
      <c r="W3" s="57" t="e">
        <f>AVERAGE(W$7:W$30)</f>
        <v>#DIV/0!</v>
      </c>
      <c r="Y3" s="71" t="e">
        <f>AVERAGE(Y$7:Y$30)</f>
        <v>#DIV/0!</v>
      </c>
    </row>
    <row r="4" spans="1:25" ht="15">
      <c r="A4" s="50" t="s">
        <v>80</v>
      </c>
      <c r="C4" s="51">
        <f>MIN(C$7:C$30)</f>
        <v>0</v>
      </c>
      <c r="D4" s="51">
        <f>MIN(D$7:D$30)</f>
        <v>0</v>
      </c>
      <c r="E4" s="51">
        <f>MIN(E$7:E$30)</f>
        <v>0</v>
      </c>
      <c r="F4" s="51">
        <f>MIN(F$7:F$30)</f>
        <v>0</v>
      </c>
      <c r="H4" s="52"/>
      <c r="I4" s="52"/>
      <c r="J4" s="52"/>
      <c r="K4" s="52"/>
      <c r="L4" s="52"/>
      <c r="M4" s="52"/>
      <c r="N4" s="52"/>
      <c r="O4" s="51">
        <f>MIN(O$7:O$30)</f>
        <v>0</v>
      </c>
      <c r="P4" s="51">
        <f>MIN(P$7:P$30)</f>
        <v>0</v>
      </c>
      <c r="Q4" s="55">
        <f>MIN(Q$7:Q$30)</f>
        <v>0</v>
      </c>
      <c r="R4" s="48"/>
      <c r="S4" s="49"/>
      <c r="T4" s="53" t="s">
        <v>73</v>
      </c>
      <c r="U4" s="51">
        <f>MIN(U$7:U$30)</f>
        <v>0</v>
      </c>
      <c r="V4" s="56">
        <f>MIN(V$7:V$30)</f>
        <v>0</v>
      </c>
      <c r="W4" s="57">
        <f>MIN(W$7:W$30)</f>
        <v>0</v>
      </c>
      <c r="X4" s="46"/>
      <c r="Y4" s="51">
        <f>MIN(Y$7:Y$30)</f>
        <v>0</v>
      </c>
    </row>
    <row r="5" spans="1:25" ht="15">
      <c r="A5" s="50" t="s">
        <v>81</v>
      </c>
      <c r="C5" s="51">
        <f>MAX(C$7:C$30)</f>
        <v>0</v>
      </c>
      <c r="D5" s="51">
        <f>MAX(D$7:D$30)</f>
        <v>0</v>
      </c>
      <c r="E5" s="51">
        <f>MAX(E$7:E$30)</f>
        <v>0</v>
      </c>
      <c r="F5" s="51">
        <f>MAX(F$7:F$30)</f>
        <v>0</v>
      </c>
      <c r="H5" s="52"/>
      <c r="I5" s="52"/>
      <c r="J5" s="52"/>
      <c r="K5" s="52"/>
      <c r="L5" s="52"/>
      <c r="M5" s="52"/>
      <c r="N5" s="52"/>
      <c r="O5" s="51">
        <f>MAX(O$7:O$30)</f>
        <v>0</v>
      </c>
      <c r="P5" s="51">
        <f>MAX(P$7:P$30)</f>
        <v>0</v>
      </c>
      <c r="Q5" s="55">
        <f>MAX(Q$7:Q$30)</f>
        <v>0</v>
      </c>
      <c r="R5" s="48"/>
      <c r="S5" s="49"/>
      <c r="T5" s="53" t="s">
        <v>73</v>
      </c>
      <c r="U5" s="51">
        <f>MAX(U$7:U$30)</f>
        <v>0</v>
      </c>
      <c r="V5" s="56">
        <f>MAX(V$7:V$30)</f>
        <v>0</v>
      </c>
      <c r="W5" s="57">
        <f>MAX(W$7:W$30)</f>
        <v>0</v>
      </c>
      <c r="X5" s="46"/>
      <c r="Y5" s="51">
        <f>MAX(Y$7:Y$30)</f>
        <v>0</v>
      </c>
    </row>
    <row r="6" spans="1:27" ht="33.75" customHeight="1">
      <c r="A6" s="22" t="s">
        <v>42</v>
      </c>
      <c r="B6" s="23" t="s">
        <v>43</v>
      </c>
      <c r="C6" s="24">
        <v>1</v>
      </c>
      <c r="D6" s="24">
        <v>2</v>
      </c>
      <c r="E6" s="24">
        <v>3</v>
      </c>
      <c r="F6" s="24" t="s">
        <v>44</v>
      </c>
      <c r="G6" s="25" t="s">
        <v>45</v>
      </c>
      <c r="H6" s="25" t="s">
        <v>46</v>
      </c>
      <c r="I6" s="25" t="s">
        <v>47</v>
      </c>
      <c r="J6" s="10" t="s">
        <v>0</v>
      </c>
      <c r="K6" s="3" t="s">
        <v>15</v>
      </c>
      <c r="L6" s="3" t="s">
        <v>21</v>
      </c>
      <c r="M6" s="3" t="s">
        <v>1</v>
      </c>
      <c r="N6" s="3" t="s">
        <v>22</v>
      </c>
      <c r="O6" s="1" t="s">
        <v>2</v>
      </c>
      <c r="P6" s="2" t="s">
        <v>18</v>
      </c>
      <c r="Q6" s="3" t="s">
        <v>23</v>
      </c>
      <c r="R6" s="3" t="s">
        <v>41</v>
      </c>
      <c r="S6" s="3" t="s">
        <v>20</v>
      </c>
      <c r="T6" s="3" t="s">
        <v>24</v>
      </c>
      <c r="U6" s="3" t="s">
        <v>50</v>
      </c>
      <c r="V6" s="4" t="s">
        <v>19</v>
      </c>
      <c r="W6" s="5" t="s">
        <v>3</v>
      </c>
      <c r="X6" s="11" t="s">
        <v>25</v>
      </c>
      <c r="Y6" s="3" t="s">
        <v>51</v>
      </c>
      <c r="Z6" s="11" t="s">
        <v>17</v>
      </c>
      <c r="AA6" s="11" t="s">
        <v>4</v>
      </c>
    </row>
    <row r="7" spans="1:27" ht="15">
      <c r="A7" s="31">
        <f aca="true" t="shared" si="0" ref="A7:A30">CLEAN(TRIM(UPPER(S7)&amp;" "&amp;R7))</f>
      </c>
      <c r="B7" s="32">
        <f aca="true" t="shared" si="1" ref="B7:B30">IF(LOWER(LEFT(T7,1))="m",0,1)</f>
        <v>1</v>
      </c>
      <c r="C7" s="33">
        <f aca="true" t="shared" si="2" ref="C7:C30">IF($U7=C$6,1,"")</f>
      </c>
      <c r="D7" s="33">
        <f aca="true" t="shared" si="3" ref="D7:E30">IF($U7=D$6,1,"")</f>
      </c>
      <c r="E7" s="33">
        <f t="shared" si="3"/>
      </c>
      <c r="F7" s="33">
        <f aca="true" t="shared" si="4" ref="F7:F30">IF(ISNUMBER(U7),IF(U7&lt;4,1,0),"")</f>
      </c>
      <c r="G7" s="34">
        <f aca="true" t="shared" si="5" ref="G7:G30">IF(ISNUMBER(J7),1000*((YEAR(J7)-2000)*10000+MONTH(J7)*100+DAY(J7))+100*H7+I7,"")</f>
      </c>
      <c r="H7" s="36">
        <v>0</v>
      </c>
      <c r="I7" s="36">
        <v>0</v>
      </c>
      <c r="J7" s="26"/>
      <c r="K7" s="27"/>
      <c r="L7" s="27"/>
      <c r="M7" s="7"/>
      <c r="N7" s="7"/>
      <c r="O7" s="27"/>
      <c r="P7" s="34">
        <f>IF(O7&gt;0,O7,"")</f>
      </c>
      <c r="Q7" s="6"/>
      <c r="R7" s="28"/>
      <c r="S7" s="28"/>
      <c r="T7" s="27"/>
      <c r="U7" s="27"/>
      <c r="V7" s="29"/>
      <c r="W7" s="8">
        <f aca="true" t="shared" si="6" ref="W7:W30">IF(AND(V7&gt;0,P7&gt;0),V7/P7,"")</f>
      </c>
      <c r="X7" s="13"/>
      <c r="Y7" s="7"/>
      <c r="Z7" s="13"/>
      <c r="AA7" s="13"/>
    </row>
    <row r="8" spans="1:27" ht="15">
      <c r="A8" s="31">
        <f t="shared" si="0"/>
      </c>
      <c r="B8" s="32">
        <f t="shared" si="1"/>
        <v>1</v>
      </c>
      <c r="C8" s="33">
        <f t="shared" si="2"/>
      </c>
      <c r="D8" s="33">
        <f t="shared" si="3"/>
      </c>
      <c r="E8" s="33">
        <f t="shared" si="3"/>
      </c>
      <c r="F8" s="33">
        <f t="shared" si="4"/>
      </c>
      <c r="G8" s="34">
        <f t="shared" si="5"/>
      </c>
      <c r="H8" s="36">
        <v>0</v>
      </c>
      <c r="I8" s="36">
        <v>0</v>
      </c>
      <c r="J8" s="26"/>
      <c r="K8" s="27"/>
      <c r="L8" s="27"/>
      <c r="M8" s="7"/>
      <c r="N8" s="7"/>
      <c r="O8" s="27"/>
      <c r="P8" s="34">
        <f aca="true" t="shared" si="7" ref="P8:P30">IF(O8&gt;0,O8,"")</f>
      </c>
      <c r="Q8" s="6"/>
      <c r="R8" s="28"/>
      <c r="S8" s="28"/>
      <c r="T8" s="27"/>
      <c r="U8" s="27"/>
      <c r="V8" s="29"/>
      <c r="W8" s="8">
        <f t="shared" si="6"/>
      </c>
      <c r="X8" s="13"/>
      <c r="Y8" s="7"/>
      <c r="Z8" s="13"/>
      <c r="AA8" s="13"/>
    </row>
    <row r="9" spans="1:27" ht="15">
      <c r="A9" s="31">
        <f t="shared" si="0"/>
      </c>
      <c r="B9" s="32">
        <f t="shared" si="1"/>
        <v>1</v>
      </c>
      <c r="C9" s="33">
        <f t="shared" si="2"/>
      </c>
      <c r="D9" s="33">
        <f t="shared" si="3"/>
      </c>
      <c r="E9" s="33">
        <f t="shared" si="3"/>
      </c>
      <c r="F9" s="33">
        <f t="shared" si="4"/>
      </c>
      <c r="G9" s="34">
        <f t="shared" si="5"/>
      </c>
      <c r="H9" s="36">
        <v>0</v>
      </c>
      <c r="I9" s="36">
        <v>0</v>
      </c>
      <c r="J9" s="26"/>
      <c r="K9" s="27"/>
      <c r="L9" s="27"/>
      <c r="M9" s="7"/>
      <c r="N9" s="7"/>
      <c r="O9" s="27"/>
      <c r="P9" s="34">
        <f t="shared" si="7"/>
      </c>
      <c r="Q9" s="6"/>
      <c r="R9" s="28"/>
      <c r="S9" s="28"/>
      <c r="T9" s="27"/>
      <c r="U9" s="27"/>
      <c r="V9" s="29"/>
      <c r="W9" s="8">
        <f t="shared" si="6"/>
      </c>
      <c r="X9" s="13"/>
      <c r="Y9" s="7"/>
      <c r="Z9" s="13"/>
      <c r="AA9" s="13"/>
    </row>
    <row r="10" spans="1:27" ht="15">
      <c r="A10" s="31">
        <f t="shared" si="0"/>
      </c>
      <c r="B10" s="32">
        <f t="shared" si="1"/>
        <v>1</v>
      </c>
      <c r="C10" s="33">
        <f t="shared" si="2"/>
      </c>
      <c r="D10" s="33">
        <f t="shared" si="3"/>
      </c>
      <c r="E10" s="33">
        <f t="shared" si="3"/>
      </c>
      <c r="F10" s="33">
        <f t="shared" si="4"/>
      </c>
      <c r="G10" s="34">
        <f t="shared" si="5"/>
      </c>
      <c r="H10" s="36">
        <v>0</v>
      </c>
      <c r="I10" s="36">
        <v>0</v>
      </c>
      <c r="J10" s="26"/>
      <c r="K10" s="27"/>
      <c r="L10" s="27"/>
      <c r="M10" s="7"/>
      <c r="N10" s="7"/>
      <c r="O10" s="27"/>
      <c r="P10" s="34">
        <f t="shared" si="7"/>
      </c>
      <c r="Q10" s="6"/>
      <c r="R10" s="28"/>
      <c r="S10" s="28"/>
      <c r="T10" s="27"/>
      <c r="U10" s="27"/>
      <c r="V10" s="29"/>
      <c r="W10" s="8">
        <f t="shared" si="6"/>
      </c>
      <c r="X10" s="13"/>
      <c r="Y10" s="7"/>
      <c r="Z10" s="13"/>
      <c r="AA10" s="13"/>
    </row>
    <row r="11" spans="1:27" ht="15">
      <c r="A11" s="31">
        <f t="shared" si="0"/>
      </c>
      <c r="B11" s="32">
        <f t="shared" si="1"/>
        <v>1</v>
      </c>
      <c r="C11" s="33">
        <f t="shared" si="2"/>
      </c>
      <c r="D11" s="33">
        <f t="shared" si="3"/>
      </c>
      <c r="E11" s="33">
        <f t="shared" si="3"/>
      </c>
      <c r="F11" s="33">
        <f t="shared" si="4"/>
      </c>
      <c r="G11" s="34">
        <f t="shared" si="5"/>
      </c>
      <c r="H11" s="36">
        <v>0</v>
      </c>
      <c r="I11" s="36">
        <v>0</v>
      </c>
      <c r="J11" s="26"/>
      <c r="K11" s="27"/>
      <c r="L11" s="27"/>
      <c r="M11" s="7"/>
      <c r="N11" s="7"/>
      <c r="O11" s="27"/>
      <c r="P11" s="34">
        <f t="shared" si="7"/>
      </c>
      <c r="Q11" s="6"/>
      <c r="R11" s="28"/>
      <c r="S11" s="28"/>
      <c r="T11" s="27"/>
      <c r="U11" s="27"/>
      <c r="V11" s="29"/>
      <c r="W11" s="8">
        <f t="shared" si="6"/>
      </c>
      <c r="X11" s="13"/>
      <c r="Y11" s="7"/>
      <c r="Z11" s="13"/>
      <c r="AA11" s="13"/>
    </row>
    <row r="12" spans="1:27" ht="15">
      <c r="A12" s="31">
        <f t="shared" si="0"/>
      </c>
      <c r="B12" s="32">
        <f t="shared" si="1"/>
        <v>1</v>
      </c>
      <c r="C12" s="33">
        <f t="shared" si="2"/>
      </c>
      <c r="D12" s="33">
        <f t="shared" si="3"/>
      </c>
      <c r="E12" s="33">
        <f t="shared" si="3"/>
      </c>
      <c r="F12" s="33">
        <f t="shared" si="4"/>
      </c>
      <c r="G12" s="34">
        <f t="shared" si="5"/>
      </c>
      <c r="H12" s="36">
        <v>0</v>
      </c>
      <c r="I12" s="36">
        <v>0</v>
      </c>
      <c r="J12" s="26"/>
      <c r="K12" s="27"/>
      <c r="L12" s="27"/>
      <c r="M12" s="7"/>
      <c r="N12" s="7"/>
      <c r="O12" s="27"/>
      <c r="P12" s="34">
        <f t="shared" si="7"/>
      </c>
      <c r="Q12" s="6"/>
      <c r="R12" s="28"/>
      <c r="S12" s="28"/>
      <c r="T12" s="27"/>
      <c r="U12" s="27"/>
      <c r="V12" s="29"/>
      <c r="W12" s="8">
        <f t="shared" si="6"/>
      </c>
      <c r="X12" s="13"/>
      <c r="Y12" s="7"/>
      <c r="Z12" s="13"/>
      <c r="AA12" s="13"/>
    </row>
    <row r="13" spans="1:27" ht="15">
      <c r="A13" s="31">
        <f>CLEAN(TRIM(UPPER(S13)&amp;" "&amp;R13))</f>
      </c>
      <c r="B13" s="32">
        <f>IF(LOWER(LEFT(T13,1))="m",0,1)</f>
        <v>1</v>
      </c>
      <c r="C13" s="33">
        <f t="shared" si="2"/>
      </c>
      <c r="D13" s="33">
        <f t="shared" si="3"/>
      </c>
      <c r="E13" s="33">
        <f t="shared" si="3"/>
      </c>
      <c r="F13" s="33">
        <f>IF(ISNUMBER(U13),IF(U13&lt;4,1,0),"")</f>
      </c>
      <c r="G13" s="34">
        <f>IF(ISNUMBER(J13),1000*((YEAR(J13)-2000)*10000+MONTH(J13)*100+DAY(J13))+100*H13+I13,"")</f>
      </c>
      <c r="H13" s="36">
        <v>0</v>
      </c>
      <c r="I13" s="36">
        <v>0</v>
      </c>
      <c r="J13" s="26"/>
      <c r="K13" s="27"/>
      <c r="L13" s="27"/>
      <c r="M13" s="7"/>
      <c r="N13" s="7"/>
      <c r="O13" s="27"/>
      <c r="P13" s="34">
        <f t="shared" si="7"/>
      </c>
      <c r="Q13" s="6"/>
      <c r="R13" s="28"/>
      <c r="S13" s="28"/>
      <c r="T13" s="27"/>
      <c r="U13" s="27"/>
      <c r="V13" s="29"/>
      <c r="W13" s="8">
        <f>IF(AND(V13&gt;0,P13&gt;0),V13/P13,"")</f>
      </c>
      <c r="X13" s="13"/>
      <c r="Y13" s="7"/>
      <c r="Z13" s="13"/>
      <c r="AA13" s="13"/>
    </row>
    <row r="14" spans="1:27" ht="15">
      <c r="A14" s="31">
        <f>CLEAN(TRIM(UPPER(S14)&amp;" "&amp;R14))</f>
      </c>
      <c r="B14" s="32">
        <f>IF(LOWER(LEFT(T14,1))="m",0,1)</f>
        <v>1</v>
      </c>
      <c r="C14" s="33">
        <f t="shared" si="2"/>
      </c>
      <c r="D14" s="33">
        <f t="shared" si="3"/>
      </c>
      <c r="E14" s="33">
        <f t="shared" si="3"/>
      </c>
      <c r="F14" s="33">
        <f>IF(ISNUMBER(U14),IF(U14&lt;4,1,0),"")</f>
      </c>
      <c r="G14" s="34">
        <f>IF(ISNUMBER(J14),1000*((YEAR(J14)-2000)*10000+MONTH(J14)*100+DAY(J14))+100*H14+I14,"")</f>
      </c>
      <c r="H14" s="36">
        <v>0</v>
      </c>
      <c r="I14" s="36">
        <v>0</v>
      </c>
      <c r="J14" s="26"/>
      <c r="K14" s="27"/>
      <c r="L14" s="27"/>
      <c r="M14" s="7"/>
      <c r="N14" s="7"/>
      <c r="O14" s="27"/>
      <c r="P14" s="34">
        <f t="shared" si="7"/>
      </c>
      <c r="Q14" s="6"/>
      <c r="R14" s="28"/>
      <c r="S14" s="28"/>
      <c r="T14" s="27"/>
      <c r="U14" s="27"/>
      <c r="V14" s="29"/>
      <c r="W14" s="8">
        <f>IF(AND(V14&gt;0,P14&gt;0),V14/P14,"")</f>
      </c>
      <c r="X14" s="13"/>
      <c r="Y14" s="7"/>
      <c r="Z14" s="13"/>
      <c r="AA14" s="13"/>
    </row>
    <row r="15" spans="1:27" ht="15">
      <c r="A15" s="31">
        <f aca="true" t="shared" si="8" ref="A15:A22">CLEAN(TRIM(UPPER(S15)&amp;" "&amp;R15))</f>
      </c>
      <c r="B15" s="32">
        <f aca="true" t="shared" si="9" ref="B15:B22">IF(LOWER(LEFT(T15,1))="m",0,1)</f>
        <v>1</v>
      </c>
      <c r="C15" s="33">
        <f t="shared" si="2"/>
      </c>
      <c r="D15" s="33">
        <f t="shared" si="3"/>
      </c>
      <c r="E15" s="33">
        <f t="shared" si="3"/>
      </c>
      <c r="F15" s="33">
        <f aca="true" t="shared" si="10" ref="F15:F22">IF(ISNUMBER(U15),IF(U15&lt;4,1,0),"")</f>
      </c>
      <c r="G15" s="34">
        <f aca="true" t="shared" si="11" ref="G15:G22">IF(ISNUMBER(J15),1000*((YEAR(J15)-2000)*10000+MONTH(J15)*100+DAY(J15))+100*H15+I15,"")</f>
      </c>
      <c r="H15" s="36">
        <v>0</v>
      </c>
      <c r="I15" s="36">
        <v>0</v>
      </c>
      <c r="J15" s="26"/>
      <c r="K15" s="27"/>
      <c r="L15" s="27"/>
      <c r="M15" s="7"/>
      <c r="N15" s="7"/>
      <c r="O15" s="27"/>
      <c r="P15" s="34">
        <f t="shared" si="7"/>
      </c>
      <c r="Q15" s="6"/>
      <c r="R15" s="28"/>
      <c r="S15" s="28"/>
      <c r="T15" s="27"/>
      <c r="U15" s="27"/>
      <c r="V15" s="29"/>
      <c r="W15" s="8">
        <f aca="true" t="shared" si="12" ref="W15:W22">IF(AND(V15&gt;0,P15&gt;0),V15/P15,"")</f>
      </c>
      <c r="X15" s="13"/>
      <c r="Y15" s="7"/>
      <c r="Z15" s="13"/>
      <c r="AA15" s="13"/>
    </row>
    <row r="16" spans="1:27" ht="15">
      <c r="A16" s="31">
        <f t="shared" si="8"/>
      </c>
      <c r="B16" s="32">
        <f t="shared" si="9"/>
        <v>1</v>
      </c>
      <c r="C16" s="33">
        <f t="shared" si="2"/>
      </c>
      <c r="D16" s="33">
        <f t="shared" si="3"/>
      </c>
      <c r="E16" s="33">
        <f t="shared" si="3"/>
      </c>
      <c r="F16" s="33">
        <f t="shared" si="10"/>
      </c>
      <c r="G16" s="34">
        <f t="shared" si="11"/>
      </c>
      <c r="H16" s="36">
        <v>0</v>
      </c>
      <c r="I16" s="36">
        <v>0</v>
      </c>
      <c r="J16" s="26"/>
      <c r="K16" s="27"/>
      <c r="L16" s="27"/>
      <c r="M16" s="7"/>
      <c r="N16" s="7"/>
      <c r="O16" s="27"/>
      <c r="P16" s="34">
        <f t="shared" si="7"/>
      </c>
      <c r="Q16" s="6"/>
      <c r="R16" s="28"/>
      <c r="S16" s="28"/>
      <c r="T16" s="27"/>
      <c r="U16" s="27"/>
      <c r="V16" s="29"/>
      <c r="W16" s="8">
        <f t="shared" si="12"/>
      </c>
      <c r="X16" s="13"/>
      <c r="Y16" s="7"/>
      <c r="Z16" s="13"/>
      <c r="AA16" s="13"/>
    </row>
    <row r="17" spans="1:27" ht="15">
      <c r="A17" s="31">
        <f t="shared" si="8"/>
      </c>
      <c r="B17" s="32">
        <f t="shared" si="9"/>
        <v>1</v>
      </c>
      <c r="C17" s="33">
        <f t="shared" si="2"/>
      </c>
      <c r="D17" s="33">
        <f t="shared" si="3"/>
      </c>
      <c r="E17" s="33">
        <f t="shared" si="3"/>
      </c>
      <c r="F17" s="33">
        <f t="shared" si="10"/>
      </c>
      <c r="G17" s="34">
        <f t="shared" si="11"/>
      </c>
      <c r="H17" s="36">
        <v>0</v>
      </c>
      <c r="I17" s="36">
        <v>0</v>
      </c>
      <c r="J17" s="26"/>
      <c r="K17" s="27"/>
      <c r="L17" s="27"/>
      <c r="M17" s="7"/>
      <c r="N17" s="7"/>
      <c r="O17" s="27"/>
      <c r="P17" s="34">
        <f t="shared" si="7"/>
      </c>
      <c r="Q17" s="6"/>
      <c r="R17" s="28"/>
      <c r="S17" s="28"/>
      <c r="T17" s="27"/>
      <c r="U17" s="27"/>
      <c r="V17" s="29"/>
      <c r="W17" s="8">
        <f t="shared" si="12"/>
      </c>
      <c r="X17" s="13"/>
      <c r="Y17" s="7"/>
      <c r="Z17" s="13"/>
      <c r="AA17" s="13"/>
    </row>
    <row r="18" spans="1:27" ht="15">
      <c r="A18" s="31">
        <f t="shared" si="8"/>
      </c>
      <c r="B18" s="32">
        <f t="shared" si="9"/>
        <v>1</v>
      </c>
      <c r="C18" s="33">
        <f t="shared" si="2"/>
      </c>
      <c r="D18" s="33">
        <f t="shared" si="3"/>
      </c>
      <c r="E18" s="33">
        <f t="shared" si="3"/>
      </c>
      <c r="F18" s="33">
        <f t="shared" si="10"/>
      </c>
      <c r="G18" s="34">
        <f t="shared" si="11"/>
      </c>
      <c r="H18" s="36">
        <v>0</v>
      </c>
      <c r="I18" s="36">
        <v>0</v>
      </c>
      <c r="J18" s="26"/>
      <c r="K18" s="27"/>
      <c r="L18" s="27"/>
      <c r="M18" s="7"/>
      <c r="N18" s="7"/>
      <c r="O18" s="27"/>
      <c r="P18" s="34">
        <f t="shared" si="7"/>
      </c>
      <c r="Q18" s="6"/>
      <c r="R18" s="28"/>
      <c r="S18" s="28"/>
      <c r="T18" s="27"/>
      <c r="U18" s="27"/>
      <c r="V18" s="29"/>
      <c r="W18" s="8">
        <f t="shared" si="12"/>
      </c>
      <c r="X18" s="13"/>
      <c r="Y18" s="7"/>
      <c r="Z18" s="13"/>
      <c r="AA18" s="13"/>
    </row>
    <row r="19" spans="1:27" ht="15">
      <c r="A19" s="31">
        <f t="shared" si="8"/>
      </c>
      <c r="B19" s="32">
        <f t="shared" si="9"/>
        <v>1</v>
      </c>
      <c r="C19" s="33">
        <f t="shared" si="2"/>
      </c>
      <c r="D19" s="33">
        <f t="shared" si="3"/>
      </c>
      <c r="E19" s="33">
        <f t="shared" si="3"/>
      </c>
      <c r="F19" s="33">
        <f t="shared" si="10"/>
      </c>
      <c r="G19" s="34">
        <f t="shared" si="11"/>
      </c>
      <c r="H19" s="36">
        <v>0</v>
      </c>
      <c r="I19" s="36">
        <v>0</v>
      </c>
      <c r="J19" s="26"/>
      <c r="K19" s="27"/>
      <c r="L19" s="27"/>
      <c r="M19" s="7"/>
      <c r="N19" s="7"/>
      <c r="O19" s="27"/>
      <c r="P19" s="34">
        <f t="shared" si="7"/>
      </c>
      <c r="Q19" s="6"/>
      <c r="R19" s="28"/>
      <c r="S19" s="28"/>
      <c r="T19" s="27"/>
      <c r="U19" s="27"/>
      <c r="V19" s="29"/>
      <c r="W19" s="8">
        <f t="shared" si="12"/>
      </c>
      <c r="X19" s="13"/>
      <c r="Y19" s="7"/>
      <c r="Z19" s="13"/>
      <c r="AA19" s="13"/>
    </row>
    <row r="20" spans="1:27" ht="15">
      <c r="A20" s="31">
        <f t="shared" si="8"/>
      </c>
      <c r="B20" s="32">
        <f t="shared" si="9"/>
        <v>1</v>
      </c>
      <c r="C20" s="33">
        <f t="shared" si="2"/>
      </c>
      <c r="D20" s="33">
        <f t="shared" si="3"/>
      </c>
      <c r="E20" s="33">
        <f t="shared" si="3"/>
      </c>
      <c r="F20" s="33">
        <f t="shared" si="10"/>
      </c>
      <c r="G20" s="34">
        <f t="shared" si="11"/>
      </c>
      <c r="H20" s="36">
        <v>0</v>
      </c>
      <c r="I20" s="36">
        <v>0</v>
      </c>
      <c r="J20" s="26"/>
      <c r="K20" s="27"/>
      <c r="L20" s="27"/>
      <c r="M20" s="7"/>
      <c r="N20" s="7"/>
      <c r="O20" s="27"/>
      <c r="P20" s="34">
        <f t="shared" si="7"/>
      </c>
      <c r="Q20" s="6"/>
      <c r="R20" s="28"/>
      <c r="S20" s="28"/>
      <c r="T20" s="27"/>
      <c r="U20" s="27"/>
      <c r="V20" s="29"/>
      <c r="W20" s="8">
        <f t="shared" si="12"/>
      </c>
      <c r="X20" s="13"/>
      <c r="Y20" s="7"/>
      <c r="Z20" s="13"/>
      <c r="AA20" s="13"/>
    </row>
    <row r="21" spans="1:27" ht="15">
      <c r="A21" s="31">
        <f t="shared" si="8"/>
      </c>
      <c r="B21" s="32">
        <f t="shared" si="9"/>
        <v>1</v>
      </c>
      <c r="C21" s="33">
        <f t="shared" si="2"/>
      </c>
      <c r="D21" s="33">
        <f t="shared" si="3"/>
      </c>
      <c r="E21" s="33">
        <f t="shared" si="3"/>
      </c>
      <c r="F21" s="33">
        <f t="shared" si="10"/>
      </c>
      <c r="G21" s="34">
        <f t="shared" si="11"/>
      </c>
      <c r="H21" s="36">
        <v>0</v>
      </c>
      <c r="I21" s="36">
        <v>0</v>
      </c>
      <c r="J21" s="26"/>
      <c r="K21" s="27"/>
      <c r="L21" s="27"/>
      <c r="M21" s="7"/>
      <c r="N21" s="7"/>
      <c r="O21" s="27"/>
      <c r="P21" s="34">
        <f t="shared" si="7"/>
      </c>
      <c r="Q21" s="6"/>
      <c r="R21" s="28"/>
      <c r="S21" s="28"/>
      <c r="T21" s="27"/>
      <c r="U21" s="27"/>
      <c r="V21" s="29"/>
      <c r="W21" s="8">
        <f t="shared" si="12"/>
      </c>
      <c r="X21" s="13"/>
      <c r="Y21" s="7"/>
      <c r="Z21" s="13"/>
      <c r="AA21" s="13"/>
    </row>
    <row r="22" spans="1:27" ht="15">
      <c r="A22" s="31">
        <f t="shared" si="8"/>
      </c>
      <c r="B22" s="32">
        <f t="shared" si="9"/>
        <v>1</v>
      </c>
      <c r="C22" s="33">
        <f t="shared" si="2"/>
      </c>
      <c r="D22" s="33">
        <f t="shared" si="3"/>
      </c>
      <c r="E22" s="33">
        <f t="shared" si="3"/>
      </c>
      <c r="F22" s="33">
        <f t="shared" si="10"/>
      </c>
      <c r="G22" s="34">
        <f t="shared" si="11"/>
      </c>
      <c r="H22" s="36">
        <v>0</v>
      </c>
      <c r="I22" s="36">
        <v>0</v>
      </c>
      <c r="J22" s="26"/>
      <c r="K22" s="27"/>
      <c r="L22" s="27"/>
      <c r="M22" s="7"/>
      <c r="N22" s="7"/>
      <c r="O22" s="27"/>
      <c r="P22" s="34">
        <f t="shared" si="7"/>
      </c>
      <c r="Q22" s="6"/>
      <c r="R22" s="28"/>
      <c r="S22" s="28"/>
      <c r="T22" s="27"/>
      <c r="U22" s="27"/>
      <c r="V22" s="29"/>
      <c r="W22" s="8">
        <f t="shared" si="12"/>
      </c>
      <c r="X22" s="13"/>
      <c r="Y22" s="7"/>
      <c r="Z22" s="13"/>
      <c r="AA22" s="13"/>
    </row>
    <row r="23" spans="1:27" ht="15">
      <c r="A23" s="31">
        <f t="shared" si="0"/>
      </c>
      <c r="B23" s="32">
        <f t="shared" si="1"/>
        <v>1</v>
      </c>
      <c r="C23" s="33">
        <f t="shared" si="2"/>
      </c>
      <c r="D23" s="33">
        <f t="shared" si="3"/>
      </c>
      <c r="E23" s="33">
        <f t="shared" si="3"/>
      </c>
      <c r="F23" s="33">
        <f t="shared" si="4"/>
      </c>
      <c r="G23" s="34">
        <f t="shared" si="5"/>
      </c>
      <c r="H23" s="36">
        <v>0</v>
      </c>
      <c r="I23" s="36">
        <v>0</v>
      </c>
      <c r="J23" s="26"/>
      <c r="K23" s="27"/>
      <c r="L23" s="27"/>
      <c r="M23" s="7"/>
      <c r="N23" s="7"/>
      <c r="O23" s="27"/>
      <c r="P23" s="34">
        <f t="shared" si="7"/>
      </c>
      <c r="Q23" s="6"/>
      <c r="R23" s="28"/>
      <c r="S23" s="28"/>
      <c r="T23" s="27"/>
      <c r="U23" s="27"/>
      <c r="V23" s="29"/>
      <c r="W23" s="8">
        <f t="shared" si="6"/>
      </c>
      <c r="X23" s="13"/>
      <c r="Y23" s="7"/>
      <c r="Z23" s="13"/>
      <c r="AA23" s="13"/>
    </row>
    <row r="24" spans="1:27" ht="15">
      <c r="A24" s="31">
        <f t="shared" si="0"/>
      </c>
      <c r="B24" s="32">
        <f t="shared" si="1"/>
        <v>1</v>
      </c>
      <c r="C24" s="33">
        <f t="shared" si="2"/>
      </c>
      <c r="D24" s="33">
        <f t="shared" si="3"/>
      </c>
      <c r="E24" s="33">
        <f t="shared" si="3"/>
      </c>
      <c r="F24" s="33">
        <f t="shared" si="4"/>
      </c>
      <c r="G24" s="34">
        <f t="shared" si="5"/>
      </c>
      <c r="H24" s="36">
        <v>0</v>
      </c>
      <c r="I24" s="36">
        <v>0</v>
      </c>
      <c r="J24" s="26"/>
      <c r="K24" s="27"/>
      <c r="L24" s="27"/>
      <c r="M24" s="7"/>
      <c r="N24" s="7"/>
      <c r="O24" s="27"/>
      <c r="P24" s="34">
        <f t="shared" si="7"/>
      </c>
      <c r="Q24" s="6"/>
      <c r="R24" s="28"/>
      <c r="S24" s="28"/>
      <c r="T24" s="27"/>
      <c r="U24" s="27"/>
      <c r="V24" s="29"/>
      <c r="W24" s="8">
        <f t="shared" si="6"/>
      </c>
      <c r="X24" s="13"/>
      <c r="Y24" s="7"/>
      <c r="Z24" s="13"/>
      <c r="AA24" s="13"/>
    </row>
    <row r="25" spans="1:27" ht="15">
      <c r="A25" s="31">
        <f t="shared" si="0"/>
      </c>
      <c r="B25" s="32">
        <f t="shared" si="1"/>
        <v>1</v>
      </c>
      <c r="C25" s="33">
        <f t="shared" si="2"/>
      </c>
      <c r="D25" s="33">
        <f t="shared" si="3"/>
      </c>
      <c r="E25" s="33">
        <f t="shared" si="3"/>
      </c>
      <c r="F25" s="33">
        <f t="shared" si="4"/>
      </c>
      <c r="G25" s="34">
        <f t="shared" si="5"/>
      </c>
      <c r="H25" s="36">
        <v>0</v>
      </c>
      <c r="I25" s="36">
        <v>0</v>
      </c>
      <c r="J25" s="26"/>
      <c r="K25" s="27"/>
      <c r="L25" s="27"/>
      <c r="M25" s="7"/>
      <c r="N25" s="7"/>
      <c r="O25" s="27"/>
      <c r="P25" s="34">
        <f t="shared" si="7"/>
      </c>
      <c r="Q25" s="6"/>
      <c r="R25" s="28"/>
      <c r="S25" s="28"/>
      <c r="T25" s="27"/>
      <c r="U25" s="27"/>
      <c r="V25" s="29"/>
      <c r="W25" s="8">
        <f t="shared" si="6"/>
      </c>
      <c r="X25" s="13"/>
      <c r="Y25" s="7"/>
      <c r="Z25" s="13"/>
      <c r="AA25" s="13"/>
    </row>
    <row r="26" spans="1:27" ht="15">
      <c r="A26" s="31">
        <f t="shared" si="0"/>
      </c>
      <c r="B26" s="32">
        <f t="shared" si="1"/>
        <v>1</v>
      </c>
      <c r="C26" s="33">
        <f t="shared" si="2"/>
      </c>
      <c r="D26" s="33">
        <f t="shared" si="3"/>
      </c>
      <c r="E26" s="33">
        <f t="shared" si="3"/>
      </c>
      <c r="F26" s="33">
        <f t="shared" si="4"/>
      </c>
      <c r="G26" s="34">
        <f t="shared" si="5"/>
      </c>
      <c r="H26" s="36">
        <v>0</v>
      </c>
      <c r="I26" s="36">
        <v>0</v>
      </c>
      <c r="J26" s="26"/>
      <c r="K26" s="27"/>
      <c r="L26" s="27"/>
      <c r="M26" s="7"/>
      <c r="N26" s="7"/>
      <c r="O26" s="27"/>
      <c r="P26" s="34">
        <f t="shared" si="7"/>
      </c>
      <c r="Q26" s="6"/>
      <c r="R26" s="28"/>
      <c r="S26" s="28"/>
      <c r="T26" s="27"/>
      <c r="U26" s="27"/>
      <c r="V26" s="29"/>
      <c r="W26" s="8">
        <f t="shared" si="6"/>
      </c>
      <c r="X26" s="13"/>
      <c r="Y26" s="7"/>
      <c r="Z26" s="13"/>
      <c r="AA26" s="13"/>
    </row>
    <row r="27" spans="1:27" ht="15">
      <c r="A27" s="31">
        <f t="shared" si="0"/>
      </c>
      <c r="B27" s="32">
        <f t="shared" si="1"/>
        <v>1</v>
      </c>
      <c r="C27" s="33">
        <f t="shared" si="2"/>
      </c>
      <c r="D27" s="33">
        <f t="shared" si="3"/>
      </c>
      <c r="E27" s="33">
        <f t="shared" si="3"/>
      </c>
      <c r="F27" s="33">
        <f t="shared" si="4"/>
      </c>
      <c r="G27" s="34">
        <f t="shared" si="5"/>
      </c>
      <c r="H27" s="36">
        <v>0</v>
      </c>
      <c r="I27" s="36">
        <v>0</v>
      </c>
      <c r="J27" s="26"/>
      <c r="K27" s="27"/>
      <c r="L27" s="27"/>
      <c r="M27" s="7"/>
      <c r="N27" s="7"/>
      <c r="O27" s="27"/>
      <c r="P27" s="34">
        <f t="shared" si="7"/>
      </c>
      <c r="Q27" s="6"/>
      <c r="R27" s="28"/>
      <c r="S27" s="28"/>
      <c r="T27" s="27"/>
      <c r="U27" s="27"/>
      <c r="V27" s="29"/>
      <c r="W27" s="8">
        <f t="shared" si="6"/>
      </c>
      <c r="X27" s="13"/>
      <c r="Y27" s="7"/>
      <c r="Z27" s="13"/>
      <c r="AA27" s="13"/>
    </row>
    <row r="28" spans="1:27" ht="15">
      <c r="A28" s="31">
        <f t="shared" si="0"/>
      </c>
      <c r="B28" s="32">
        <f t="shared" si="1"/>
        <v>1</v>
      </c>
      <c r="C28" s="33">
        <f t="shared" si="2"/>
      </c>
      <c r="D28" s="33">
        <f t="shared" si="3"/>
      </c>
      <c r="E28" s="33">
        <f t="shared" si="3"/>
      </c>
      <c r="F28" s="33">
        <f t="shared" si="4"/>
      </c>
      <c r="G28" s="34">
        <f t="shared" si="5"/>
      </c>
      <c r="H28" s="36">
        <v>0</v>
      </c>
      <c r="I28" s="36">
        <v>0</v>
      </c>
      <c r="J28" s="26"/>
      <c r="K28" s="27"/>
      <c r="L28" s="27"/>
      <c r="M28" s="7"/>
      <c r="N28" s="7"/>
      <c r="O28" s="27"/>
      <c r="P28" s="34">
        <f t="shared" si="7"/>
      </c>
      <c r="Q28" s="6"/>
      <c r="R28" s="28"/>
      <c r="S28" s="28"/>
      <c r="T28" s="27"/>
      <c r="U28" s="27"/>
      <c r="V28" s="29"/>
      <c r="W28" s="8">
        <f t="shared" si="6"/>
      </c>
      <c r="X28" s="13"/>
      <c r="Y28" s="7"/>
      <c r="Z28" s="13"/>
      <c r="AA28" s="13"/>
    </row>
    <row r="29" spans="1:27" ht="15">
      <c r="A29" s="31">
        <f t="shared" si="0"/>
      </c>
      <c r="B29" s="32">
        <f t="shared" si="1"/>
        <v>1</v>
      </c>
      <c r="C29" s="33">
        <f t="shared" si="2"/>
      </c>
      <c r="D29" s="33">
        <f t="shared" si="3"/>
      </c>
      <c r="E29" s="33">
        <f t="shared" si="3"/>
      </c>
      <c r="F29" s="33">
        <f t="shared" si="4"/>
      </c>
      <c r="G29" s="34">
        <f t="shared" si="5"/>
      </c>
      <c r="H29" s="36">
        <v>0</v>
      </c>
      <c r="I29" s="36">
        <v>0</v>
      </c>
      <c r="J29" s="26"/>
      <c r="K29" s="27"/>
      <c r="L29" s="27"/>
      <c r="M29" s="7"/>
      <c r="N29" s="7"/>
      <c r="O29" s="27"/>
      <c r="P29" s="34">
        <f t="shared" si="7"/>
      </c>
      <c r="Q29" s="6"/>
      <c r="R29" s="28"/>
      <c r="S29" s="28"/>
      <c r="T29" s="27"/>
      <c r="U29" s="27"/>
      <c r="V29" s="29"/>
      <c r="W29" s="8">
        <f t="shared" si="6"/>
      </c>
      <c r="X29" s="13"/>
      <c r="Y29" s="7"/>
      <c r="Z29" s="13"/>
      <c r="AA29" s="13"/>
    </row>
    <row r="30" spans="1:27" ht="15">
      <c r="A30" s="31">
        <f t="shared" si="0"/>
      </c>
      <c r="B30" s="32">
        <f t="shared" si="1"/>
        <v>1</v>
      </c>
      <c r="C30" s="33">
        <f t="shared" si="2"/>
      </c>
      <c r="D30" s="33">
        <f t="shared" si="3"/>
      </c>
      <c r="E30" s="33">
        <f t="shared" si="3"/>
      </c>
      <c r="F30" s="33">
        <f t="shared" si="4"/>
      </c>
      <c r="G30" s="34">
        <f t="shared" si="5"/>
      </c>
      <c r="H30" s="36">
        <v>0</v>
      </c>
      <c r="I30" s="36">
        <v>0</v>
      </c>
      <c r="J30" s="26"/>
      <c r="K30" s="27"/>
      <c r="L30" s="27"/>
      <c r="M30" s="7"/>
      <c r="N30" s="7"/>
      <c r="O30" s="27"/>
      <c r="P30" s="34">
        <f t="shared" si="7"/>
      </c>
      <c r="Q30" s="6"/>
      <c r="R30" s="28"/>
      <c r="S30" s="28"/>
      <c r="T30" s="27"/>
      <c r="U30" s="27"/>
      <c r="V30" s="29"/>
      <c r="W30" s="8">
        <f t="shared" si="6"/>
      </c>
      <c r="X30" s="13"/>
      <c r="Y30" s="7"/>
      <c r="Z30" s="13"/>
      <c r="AA30" s="13"/>
    </row>
    <row r="31" spans="1:27" ht="8.25" customHeight="1">
      <c r="A31" s="58"/>
      <c r="B31" s="59"/>
      <c r="C31" s="60"/>
      <c r="D31" s="60"/>
      <c r="E31" s="60"/>
      <c r="F31" s="60"/>
      <c r="G31" s="61"/>
      <c r="H31" s="62"/>
      <c r="I31" s="62"/>
      <c r="J31" s="63"/>
      <c r="K31" s="64"/>
      <c r="L31" s="64"/>
      <c r="M31" s="65"/>
      <c r="N31" s="65"/>
      <c r="O31" s="64"/>
      <c r="P31" s="61"/>
      <c r="Q31" s="66"/>
      <c r="R31" s="67"/>
      <c r="S31" s="67"/>
      <c r="T31" s="64"/>
      <c r="U31" s="64"/>
      <c r="V31" s="68"/>
      <c r="W31" s="69"/>
      <c r="X31" s="70"/>
      <c r="Y31" s="65"/>
      <c r="Z31" s="70"/>
      <c r="AA31" s="70"/>
    </row>
    <row r="32" spans="1:27" ht="126" customHeight="1">
      <c r="A32" s="35" t="s">
        <v>52</v>
      </c>
      <c r="B32" s="35"/>
      <c r="C32" s="35" t="s">
        <v>55</v>
      </c>
      <c r="D32" s="35" t="s">
        <v>56</v>
      </c>
      <c r="E32" s="35" t="s">
        <v>57</v>
      </c>
      <c r="F32" s="35" t="s">
        <v>58</v>
      </c>
      <c r="G32" s="35"/>
      <c r="H32" s="37" t="s">
        <v>53</v>
      </c>
      <c r="I32" s="37" t="s">
        <v>53</v>
      </c>
      <c r="J32" s="30" t="s">
        <v>48</v>
      </c>
      <c r="K32" s="30" t="s">
        <v>59</v>
      </c>
      <c r="L32" s="30" t="s">
        <v>5</v>
      </c>
      <c r="M32" s="9" t="s">
        <v>49</v>
      </c>
      <c r="N32" s="9" t="s">
        <v>6</v>
      </c>
      <c r="O32" s="30" t="s">
        <v>54</v>
      </c>
      <c r="P32" s="35" t="s">
        <v>82</v>
      </c>
      <c r="Q32" s="9" t="s">
        <v>10</v>
      </c>
      <c r="R32" s="30" t="s">
        <v>14</v>
      </c>
      <c r="S32" s="30" t="s">
        <v>14</v>
      </c>
      <c r="T32" s="30" t="s">
        <v>7</v>
      </c>
      <c r="U32" s="30" t="s">
        <v>8</v>
      </c>
      <c r="V32" s="30" t="s">
        <v>9</v>
      </c>
      <c r="W32" s="9" t="s">
        <v>64</v>
      </c>
      <c r="X32" s="9" t="s">
        <v>11</v>
      </c>
      <c r="Y32" s="9" t="s">
        <v>16</v>
      </c>
      <c r="Z32" s="9" t="s">
        <v>12</v>
      </c>
      <c r="AA32" s="9" t="s">
        <v>13</v>
      </c>
    </row>
    <row r="33" spans="1:27" ht="15">
      <c r="A33" s="31" t="str">
        <f>CLEAN(TRIM(UPPER(S33)&amp;" "&amp;R33))</f>
        <v>BEISPIEL Xaver</v>
      </c>
      <c r="B33" s="32">
        <f>IF(LOWER(LEFT(T33,1))="m",0,1)</f>
        <v>0</v>
      </c>
      <c r="C33" s="33">
        <f>IF($U33=C$6,1,"")</f>
      </c>
      <c r="D33" s="33">
        <f>IF($U33=D$6,1,"")</f>
      </c>
      <c r="E33" s="33">
        <f>IF($U33=E$6,1,"")</f>
        <v>1</v>
      </c>
      <c r="F33" s="33">
        <f>IF(ISNUMBER(U33),IF(U33&lt;4,1,0),"")</f>
        <v>1</v>
      </c>
      <c r="G33" s="34">
        <f>IF(ISNUMBER(J33),1000*((YEAR(J33)-2000)*10000+MONTH(J33)*100+DAY(J33))+100*H33+I33,"")</f>
        <v>190706000</v>
      </c>
      <c r="H33" s="36">
        <v>0</v>
      </c>
      <c r="I33" s="36">
        <v>0</v>
      </c>
      <c r="J33" s="26">
        <v>43652</v>
      </c>
      <c r="K33" s="27" t="s">
        <v>65</v>
      </c>
      <c r="L33" s="27" t="s">
        <v>66</v>
      </c>
      <c r="M33" s="7"/>
      <c r="N33" s="7"/>
      <c r="O33" s="27">
        <v>5</v>
      </c>
      <c r="P33" s="34">
        <f>O33</f>
        <v>5</v>
      </c>
      <c r="Q33" s="6">
        <v>33</v>
      </c>
      <c r="R33" s="28" t="s">
        <v>70</v>
      </c>
      <c r="S33" s="28" t="s">
        <v>71</v>
      </c>
      <c r="T33" s="27" t="s">
        <v>72</v>
      </c>
      <c r="U33" s="27">
        <v>3</v>
      </c>
      <c r="V33" s="29">
        <v>0.01678240740740741</v>
      </c>
      <c r="W33" s="8">
        <f>IF(AND(V33&gt;0,P33&gt;0),V33/P33,"")</f>
        <v>0.003356481481481482</v>
      </c>
      <c r="X33" s="13" t="s">
        <v>69</v>
      </c>
      <c r="Y33" s="7">
        <v>44</v>
      </c>
      <c r="Z33" s="13"/>
      <c r="AA33" s="13"/>
    </row>
    <row r="35" spans="15:16" ht="12">
      <c r="O35" s="14" t="s">
        <v>68</v>
      </c>
      <c r="P35" s="38">
        <f>Marathon/2</f>
        <v>21.0975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8" r:id="rId1"/>
  <headerFooter>
    <oddHeader>&amp;L&amp;Z&amp;F&amp;R&amp;D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5" sqref="A5"/>
    </sheetView>
  </sheetViews>
  <sheetFormatPr defaultColWidth="11.00390625" defaultRowHeight="12.75"/>
  <cols>
    <col min="1" max="1" width="96.00390625" style="15" customWidth="1"/>
    <col min="2" max="16384" width="11.375" style="15" customWidth="1"/>
  </cols>
  <sheetData>
    <row r="1" ht="12.75">
      <c r="A1" s="18" t="s">
        <v>31</v>
      </c>
    </row>
    <row r="2" ht="20.25" customHeight="1">
      <c r="A2" s="16" t="s">
        <v>27</v>
      </c>
    </row>
    <row r="3" ht="12.75" customHeight="1">
      <c r="A3" s="16" t="s">
        <v>28</v>
      </c>
    </row>
    <row r="4" ht="20.25" customHeight="1">
      <c r="A4" s="17" t="s">
        <v>29</v>
      </c>
    </row>
    <row r="5" ht="20.25" customHeight="1">
      <c r="A5" s="17" t="s">
        <v>32</v>
      </c>
    </row>
    <row r="6" ht="20.25" customHeight="1">
      <c r="A6" s="17" t="s">
        <v>33</v>
      </c>
    </row>
    <row r="7" s="20" customFormat="1" ht="24" customHeight="1">
      <c r="A7" s="19" t="s">
        <v>60</v>
      </c>
    </row>
    <row r="8" ht="24" customHeight="1">
      <c r="A8" s="15" t="s">
        <v>30</v>
      </c>
    </row>
    <row r="9" ht="24" customHeight="1">
      <c r="A9" s="15" t="s">
        <v>62</v>
      </c>
    </row>
    <row r="10" ht="24" customHeight="1">
      <c r="A10" s="15" t="s">
        <v>34</v>
      </c>
    </row>
    <row r="11" ht="24" customHeight="1">
      <c r="A11" s="15" t="s">
        <v>63</v>
      </c>
    </row>
    <row r="12" ht="24" customHeight="1">
      <c r="A12" s="15" t="s">
        <v>61</v>
      </c>
    </row>
    <row r="13" ht="24" customHeight="1">
      <c r="A13" s="15" t="s">
        <v>35</v>
      </c>
    </row>
    <row r="14" ht="24" customHeight="1">
      <c r="A14" s="15" t="s">
        <v>36</v>
      </c>
    </row>
    <row r="16" s="20" customFormat="1" ht="24" customHeight="1">
      <c r="A16" s="19" t="s">
        <v>37</v>
      </c>
    </row>
    <row r="17" ht="12.75">
      <c r="A17" s="15" t="s">
        <v>38</v>
      </c>
    </row>
    <row r="18" ht="24" customHeight="1">
      <c r="A18" s="21" t="s">
        <v>40</v>
      </c>
    </row>
    <row r="19" ht="24" customHeight="1">
      <c r="A19" s="15" t="s">
        <v>39</v>
      </c>
    </row>
    <row r="20" ht="24" customHeight="1"/>
    <row r="21" ht="24" customHeight="1"/>
    <row r="22" ht="24" customHeight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Petritsch Gerold</dc:creator>
  <cp:keywords/>
  <dc:description/>
  <cp:lastModifiedBy>Gerold Petritsch</cp:lastModifiedBy>
  <cp:lastPrinted>2018-08-11T09:16:16Z</cp:lastPrinted>
  <dcterms:created xsi:type="dcterms:W3CDTF">2018-08-03T10:57:10Z</dcterms:created>
  <dcterms:modified xsi:type="dcterms:W3CDTF">2019-01-04T13:06:53Z</dcterms:modified>
  <cp:category/>
  <cp:version/>
  <cp:contentType/>
  <cp:contentStatus/>
</cp:coreProperties>
</file>